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asse &amp; Centrag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<sst xmlns="http://schemas.openxmlformats.org/spreadsheetml/2006/main" count="18" uniqueCount="18">
  <si>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Masse</t>
  </si>
  <si>
    <t>Bras de levier</t>
  </si>
  <si>
    <t>Moment</t>
  </si>
  <si>
    <t>(kg)</t>
  </si>
  <si>
    <t>(m)</t>
  </si>
  <si>
    <t>(m.kg)</t>
  </si>
  <si>
    <t>Décollage</t>
  </si>
  <si>
    <t>Avion vide équipé</t>
  </si>
  <si>
    <t>Total</t>
  </si>
  <si>
    <t>Centrage</t>
  </si>
  <si>
    <t>Devis de masses
et de centrage</t>
  </si>
  <si>
    <t xml:space="preserve">Places avants </t>
  </si>
  <si>
    <t xml:space="preserve">Places arrières </t>
  </si>
  <si>
    <t>AV</t>
  </si>
  <si>
    <t>AR</t>
  </si>
  <si>
    <t>F-GBVK</t>
  </si>
  <si>
    <t>Carburant</t>
  </si>
  <si>
    <t>Essence réserv. Principal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</si>
</sst>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%"/>
    <numFmt numFmtId="181" formatCode="#,##0.000"/>
    <numFmt numFmtId="182" formatCode="#\ ##0.000"/>
  </numFmts>
  <fonts count="5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4"/>
      <name val="Arial"/>
      <family val="2"/>
    </font>
    <font>
      <b/>
      <sz val="8.75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4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/>
      <protection/>
    </xf>
    <xf numFmtId="174" fontId="0" fillId="34" borderId="14" xfId="0" applyNumberFormat="1" applyFill="1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74" fontId="0" fillId="34" borderId="15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35" borderId="1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36" borderId="16" xfId="0" applyFont="1" applyFill="1" applyBorder="1" applyAlignment="1" applyProtection="1">
      <alignment/>
      <protection/>
    </xf>
    <xf numFmtId="0" fontId="7" fillId="36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181" fontId="3" fillId="35" borderId="14" xfId="50" applyNumberFormat="1" applyFont="1" applyFill="1" applyBorder="1" applyAlignment="1" applyProtection="1">
      <alignment/>
      <protection/>
    </xf>
    <xf numFmtId="1" fontId="5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81" fontId="3" fillId="0" borderId="0" xfId="5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53" fillId="0" borderId="0" xfId="0" applyNumberFormat="1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left"/>
      <protection/>
    </xf>
    <xf numFmtId="0" fontId="0" fillId="37" borderId="22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left"/>
      <protection/>
    </xf>
    <xf numFmtId="0" fontId="0" fillId="37" borderId="23" xfId="0" applyFont="1" applyFill="1" applyBorder="1" applyAlignment="1" applyProtection="1">
      <alignment/>
      <protection locked="0"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>
      <alignment horizontal="left" vertical="top"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3" fillId="39" borderId="24" xfId="0" applyFont="1" applyFill="1" applyBorder="1" applyAlignment="1" applyProtection="1">
      <alignment horizontal="center"/>
      <protection/>
    </xf>
    <xf numFmtId="0" fontId="3" fillId="39" borderId="16" xfId="0" applyFont="1" applyFill="1" applyBorder="1" applyAlignment="1" applyProtection="1">
      <alignment horizontal="center"/>
      <protection/>
    </xf>
    <xf numFmtId="0" fontId="3" fillId="39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135"/>
          <c:w val="0.935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'Masse &amp; Centrage'!$G$10</c:f>
              <c:strCache>
                <c:ptCount val="1"/>
                <c:pt idx="0">
                  <c:v>Décollage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'Masse &amp; Centrage'!$G$23</c:f>
              <c:numCache/>
            </c:numRef>
          </c:xVal>
          <c:yVal>
            <c:numRef>
              <c:f>'Masse &amp; Centrage'!$G$22</c:f>
              <c:numCache/>
            </c:numRef>
          </c:yVal>
          <c:smooth val="0"/>
        </c:ser>
        <c:ser>
          <c:idx val="1"/>
          <c:order val="1"/>
          <c:tx>
            <c:strRef>
              <c:f>'Masse &amp; Centrage'!$K$10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'Masse &amp; Centrage'!$K$23</c:f>
              <c:numCache/>
            </c:numRef>
          </c:xVal>
          <c:yVal>
            <c:numRef>
              <c:f>'Masse &amp; Centrage'!$K$22</c:f>
              <c:numCache/>
            </c:numRef>
          </c:yVal>
          <c:smooth val="0"/>
        </c:ser>
        <c:axId val="33060953"/>
        <c:axId val="29113122"/>
      </c:scatterChart>
      <c:valAx>
        <c:axId val="33060953"/>
        <c:scaling>
          <c:orientation val="minMax"/>
          <c:max val="0.6000000000000001"/>
          <c:min val="0.15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Centrage (bras de levier)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\ 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crossBetween val="midCat"/>
        <c:dispUnits/>
        <c:majorUnit val="0.05"/>
      </c:valAx>
      <c:valAx>
        <c:axId val="29113122"/>
        <c:scaling>
          <c:orientation val="minMax"/>
          <c:max val="11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</cdr:x>
      <cdr:y>0.34475</cdr:y>
    </cdr:from>
    <cdr:to>
      <cdr:x>0.92925</cdr:x>
      <cdr:y>0.38975</cdr:y>
    </cdr:to>
    <cdr:sp>
      <cdr:nvSpPr>
        <cdr:cNvPr id="1" name="Text Box 9"/>
        <cdr:cNvSpPr txBox="1">
          <a:spLocks noChangeArrowheads="1"/>
        </cdr:cNvSpPr>
      </cdr:nvSpPr>
      <cdr:spPr>
        <a:xfrm>
          <a:off x="3914775" y="1428750"/>
          <a:ext cx="1609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Cat. U et N max. 850kg)</a:t>
          </a:r>
        </a:p>
      </cdr:txBody>
    </cdr:sp>
  </cdr:relSizeAnchor>
  <cdr:relSizeAnchor xmlns:cdr="http://schemas.openxmlformats.org/drawingml/2006/chartDrawing">
    <cdr:from>
      <cdr:x>0.12975</cdr:x>
      <cdr:y>0.392</cdr:y>
    </cdr:from>
    <cdr:to>
      <cdr:x>0.2085</cdr:x>
      <cdr:y>0.833</cdr:y>
    </cdr:to>
    <cdr:sp fLocksText="0">
      <cdr:nvSpPr>
        <cdr:cNvPr id="2" name="Text Box 13"/>
        <cdr:cNvSpPr txBox="1">
          <a:spLocks noChangeArrowheads="1"/>
        </cdr:cNvSpPr>
      </cdr:nvSpPr>
      <cdr:spPr>
        <a:xfrm>
          <a:off x="762000" y="1619250"/>
          <a:ext cx="466725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0.22275</cdr:x>
      <cdr:y>0.4295</cdr:y>
    </cdr:from>
    <cdr:to>
      <cdr:x>0.63975</cdr:x>
      <cdr:y>0.561</cdr:y>
    </cdr:to>
    <cdr:sp>
      <cdr:nvSpPr>
        <cdr:cNvPr id="3" name="Line 15"/>
        <cdr:cNvSpPr>
          <a:spLocks/>
        </cdr:cNvSpPr>
      </cdr:nvSpPr>
      <cdr:spPr>
        <a:xfrm flipH="1">
          <a:off x="1314450" y="1781175"/>
          <a:ext cx="2476500" cy="542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0.42725</cdr:y>
    </cdr:from>
    <cdr:to>
      <cdr:x>0.899</cdr:x>
      <cdr:y>0.88775</cdr:y>
    </cdr:to>
    <cdr:sp>
      <cdr:nvSpPr>
        <cdr:cNvPr id="4" name="Line 26"/>
        <cdr:cNvSpPr>
          <a:spLocks/>
        </cdr:cNvSpPr>
      </cdr:nvSpPr>
      <cdr:spPr>
        <a:xfrm>
          <a:off x="5314950" y="1771650"/>
          <a:ext cx="19050" cy="1914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0.2195</cdr:x>
      <cdr:y>0.56775</cdr:y>
    </cdr:from>
    <cdr:to>
      <cdr:x>0.22275</cdr:x>
      <cdr:y>0.8785</cdr:y>
    </cdr:to>
    <cdr:sp>
      <cdr:nvSpPr>
        <cdr:cNvPr id="5" name="Line 26"/>
        <cdr:cNvSpPr>
          <a:spLocks/>
        </cdr:cNvSpPr>
      </cdr:nvSpPr>
      <cdr:spPr>
        <a:xfrm flipH="1">
          <a:off x="1295400" y="2352675"/>
          <a:ext cx="19050" cy="1285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0.42725</cdr:y>
    </cdr:from>
    <cdr:to>
      <cdr:x>0.894</cdr:x>
      <cdr:y>0.428</cdr:y>
    </cdr:to>
    <cdr:sp>
      <cdr:nvSpPr>
        <cdr:cNvPr id="6" name="Line 25"/>
        <cdr:cNvSpPr>
          <a:spLocks/>
        </cdr:cNvSpPr>
      </cdr:nvSpPr>
      <cdr:spPr>
        <a:xfrm flipV="1">
          <a:off x="3771900" y="1771650"/>
          <a:ext cx="1533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152400</xdr:rowOff>
    </xdr:from>
    <xdr:to>
      <xdr:col>12</xdr:col>
      <xdr:colOff>590550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23825" y="4619625"/>
        <a:ext cx="59436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1076325</xdr:colOff>
      <xdr:row>2</xdr:row>
      <xdr:rowOff>342900</xdr:rowOff>
    </xdr:to>
    <xdr:pic>
      <xdr:nvPicPr>
        <xdr:cNvPr id="2" name="Picture 29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</xdr:row>
      <xdr:rowOff>76200</xdr:rowOff>
    </xdr:from>
    <xdr:to>
      <xdr:col>6</xdr:col>
      <xdr:colOff>190500</xdr:colOff>
      <xdr:row>3</xdr:row>
      <xdr:rowOff>76200</xdr:rowOff>
    </xdr:to>
    <xdr:sp>
      <xdr:nvSpPr>
        <xdr:cNvPr id="3" name="Line 31"/>
        <xdr:cNvSpPr>
          <a:spLocks/>
        </xdr:cNvSpPr>
      </xdr:nvSpPr>
      <xdr:spPr>
        <a:xfrm>
          <a:off x="2295525" y="1171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66675</xdr:rowOff>
    </xdr:from>
    <xdr:to>
      <xdr:col>6</xdr:col>
      <xdr:colOff>190500</xdr:colOff>
      <xdr:row>4</xdr:row>
      <xdr:rowOff>66675</xdr:rowOff>
    </xdr:to>
    <xdr:sp>
      <xdr:nvSpPr>
        <xdr:cNvPr id="4" name="Line 32"/>
        <xdr:cNvSpPr>
          <a:spLocks/>
        </xdr:cNvSpPr>
      </xdr:nvSpPr>
      <xdr:spPr>
        <a:xfrm>
          <a:off x="2314575" y="1333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2</xdr:row>
      <xdr:rowOff>47625</xdr:rowOff>
    </xdr:from>
    <xdr:to>
      <xdr:col>13</xdr:col>
      <xdr:colOff>76200</xdr:colOff>
      <xdr:row>2</xdr:row>
      <xdr:rowOff>304800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1200150" y="752475"/>
          <a:ext cx="49434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éléments relevés sur la fiche de pesée du 26/01/17, valables jusqu'au 26/01/22</a:t>
          </a:r>
        </a:p>
      </xdr:txBody>
    </xdr:sp>
    <xdr:clientData/>
  </xdr:twoCellAnchor>
  <xdr:twoCellAnchor>
    <xdr:from>
      <xdr:col>12</xdr:col>
      <xdr:colOff>19050</xdr:colOff>
      <xdr:row>48</xdr:row>
      <xdr:rowOff>142875</xdr:rowOff>
    </xdr:from>
    <xdr:to>
      <xdr:col>12</xdr:col>
      <xdr:colOff>400050</xdr:colOff>
      <xdr:row>50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495925" y="84963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0,580</a:t>
          </a:r>
        </a:p>
      </xdr:txBody>
    </xdr:sp>
    <xdr:clientData/>
  </xdr:twoCellAnchor>
  <xdr:twoCellAnchor>
    <xdr:from>
      <xdr:col>8</xdr:col>
      <xdr:colOff>85725</xdr:colOff>
      <xdr:row>48</xdr:row>
      <xdr:rowOff>85725</xdr:rowOff>
    </xdr:from>
    <xdr:to>
      <xdr:col>8</xdr:col>
      <xdr:colOff>476250</xdr:colOff>
      <xdr:row>50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705225" y="8439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0,428</a:t>
          </a:r>
        </a:p>
      </xdr:txBody>
    </xdr:sp>
    <xdr:clientData/>
  </xdr:twoCellAnchor>
  <xdr:twoCellAnchor>
    <xdr:from>
      <xdr:col>1</xdr:col>
      <xdr:colOff>1038225</xdr:colOff>
      <xdr:row>49</xdr:row>
      <xdr:rowOff>38100</xdr:rowOff>
    </xdr:from>
    <xdr:to>
      <xdr:col>1</xdr:col>
      <xdr:colOff>1419225</xdr:colOff>
      <xdr:row>50</xdr:row>
      <xdr:rowOff>114300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085850" y="85534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0,180</a:t>
          </a:r>
        </a:p>
      </xdr:txBody>
    </xdr:sp>
    <xdr:clientData/>
  </xdr:twoCellAnchor>
  <xdr:twoCellAnchor>
    <xdr:from>
      <xdr:col>3</xdr:col>
      <xdr:colOff>28575</xdr:colOff>
      <xdr:row>21</xdr:row>
      <xdr:rowOff>104775</xdr:rowOff>
    </xdr:from>
    <xdr:to>
      <xdr:col>5</xdr:col>
      <xdr:colOff>285750</xdr:colOff>
      <xdr:row>21</xdr:row>
      <xdr:rowOff>104775</xdr:rowOff>
    </xdr:to>
    <xdr:sp>
      <xdr:nvSpPr>
        <xdr:cNvPr id="9" name="Connecteur droit avec flèche 3"/>
        <xdr:cNvSpPr>
          <a:spLocks/>
        </xdr:cNvSpPr>
      </xdr:nvSpPr>
      <xdr:spPr>
        <a:xfrm>
          <a:off x="1676400" y="4010025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114300</xdr:rowOff>
    </xdr:from>
    <xdr:to>
      <xdr:col>5</xdr:col>
      <xdr:colOff>295275</xdr:colOff>
      <xdr:row>22</xdr:row>
      <xdr:rowOff>114300</xdr:rowOff>
    </xdr:to>
    <xdr:sp>
      <xdr:nvSpPr>
        <xdr:cNvPr id="10" name="Connecteur droit avec flèche 14"/>
        <xdr:cNvSpPr>
          <a:spLocks/>
        </xdr:cNvSpPr>
      </xdr:nvSpPr>
      <xdr:spPr>
        <a:xfrm>
          <a:off x="1685925" y="4219575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28575</xdr:rowOff>
    </xdr:from>
    <xdr:to>
      <xdr:col>12</xdr:col>
      <xdr:colOff>190500</xdr:colOff>
      <xdr:row>45</xdr:row>
      <xdr:rowOff>95250</xdr:rowOff>
    </xdr:to>
    <xdr:sp>
      <xdr:nvSpPr>
        <xdr:cNvPr id="11" name="ZoneTexte 2"/>
        <xdr:cNvSpPr txBox="1">
          <a:spLocks noChangeArrowheads="1"/>
        </xdr:cNvSpPr>
      </xdr:nvSpPr>
      <xdr:spPr>
        <a:xfrm>
          <a:off x="5133975" y="7734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0,564</a:t>
          </a:r>
        </a:p>
      </xdr:txBody>
    </xdr:sp>
    <xdr:clientData/>
  </xdr:twoCellAnchor>
  <xdr:twoCellAnchor>
    <xdr:from>
      <xdr:col>1</xdr:col>
      <xdr:colOff>1143000</xdr:colOff>
      <xdr:row>44</xdr:row>
      <xdr:rowOff>19050</xdr:rowOff>
    </xdr:from>
    <xdr:to>
      <xdr:col>3</xdr:col>
      <xdr:colOff>76200</xdr:colOff>
      <xdr:row>45</xdr:row>
      <xdr:rowOff>85725</xdr:rowOff>
    </xdr:to>
    <xdr:sp>
      <xdr:nvSpPr>
        <xdr:cNvPr id="12" name="ZoneTexte 14"/>
        <xdr:cNvSpPr txBox="1">
          <a:spLocks noChangeArrowheads="1"/>
        </xdr:cNvSpPr>
      </xdr:nvSpPr>
      <xdr:spPr>
        <a:xfrm>
          <a:off x="1190625" y="7724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0,205</a:t>
          </a:r>
        </a:p>
      </xdr:txBody>
    </xdr:sp>
    <xdr:clientData/>
  </xdr:twoCellAnchor>
  <xdr:twoCellAnchor>
    <xdr:from>
      <xdr:col>1</xdr:col>
      <xdr:colOff>266700</xdr:colOff>
      <xdr:row>5</xdr:row>
      <xdr:rowOff>28575</xdr:rowOff>
    </xdr:from>
    <xdr:to>
      <xdr:col>6</xdr:col>
      <xdr:colOff>333375</xdr:colOff>
      <xdr:row>7</xdr:row>
      <xdr:rowOff>47625</xdr:rowOff>
    </xdr:to>
    <xdr:sp>
      <xdr:nvSpPr>
        <xdr:cNvPr id="13" name="ZoneTexte 16"/>
        <xdr:cNvSpPr txBox="1">
          <a:spLocks noChangeArrowheads="1"/>
        </xdr:cNvSpPr>
      </xdr:nvSpPr>
      <xdr:spPr>
        <a:xfrm>
          <a:off x="314325" y="1466850"/>
          <a:ext cx="2409825" cy="342900"/>
        </a:xfrm>
        <a:prstGeom prst="rect">
          <a:avLst/>
        </a:prstGeom>
        <a:solidFill>
          <a:srgbClr val="FFFF99"/>
        </a:solidFill>
        <a:ln w="9525" cmpd="thickThin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Ne remplir que les cases jaunes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H57" sqref="H57"/>
    </sheetView>
  </sheetViews>
  <sheetFormatPr defaultColWidth="0" defaultRowHeight="12.75" zeroHeight="1"/>
  <cols>
    <col min="1" max="1" width="0.71875" style="2" customWidth="1"/>
    <col min="2" max="2" width="24.00390625" style="2" customWidth="1"/>
    <col min="3" max="3" width="1.1484375" style="4" hidden="1" customWidth="1"/>
    <col min="4" max="4" width="5.57421875" style="4" customWidth="1"/>
    <col min="5" max="5" width="0.71875" style="4" customWidth="1"/>
    <col min="6" max="6" width="4.8515625" style="31" customWidth="1"/>
    <col min="7" max="7" width="9.140625" style="2" customWidth="1"/>
    <col min="8" max="8" width="9.28125" style="2" customWidth="1"/>
    <col min="9" max="9" width="9.421875" style="2" customWidth="1"/>
    <col min="10" max="10" width="0.85546875" style="2" customWidth="1"/>
    <col min="11" max="11" width="8.57421875" style="2" customWidth="1"/>
    <col min="12" max="12" width="9.00390625" style="2" customWidth="1"/>
    <col min="13" max="13" width="8.8515625" style="2" customWidth="1"/>
    <col min="14" max="14" width="1.28515625" style="2" customWidth="1"/>
    <col min="15" max="16384" width="0" style="2" hidden="1" customWidth="1"/>
  </cols>
  <sheetData>
    <row r="1" spans="1:13" ht="27.75" customHeight="1">
      <c r="A1" s="1"/>
      <c r="B1" s="54"/>
      <c r="C1" s="27"/>
      <c r="D1" s="27"/>
      <c r="E1" s="27"/>
      <c r="F1" s="53" t="s">
        <v>10</v>
      </c>
      <c r="G1" s="53"/>
      <c r="H1" s="53"/>
      <c r="I1" s="53"/>
      <c r="J1" s="53"/>
      <c r="K1" s="53"/>
      <c r="L1" s="52" t="s">
        <v>15</v>
      </c>
      <c r="M1" s="52"/>
    </row>
    <row r="2" spans="1:13" ht="27.75" customHeight="1">
      <c r="A2" s="1"/>
      <c r="B2" s="54"/>
      <c r="C2" s="27"/>
      <c r="D2" s="27"/>
      <c r="E2" s="27"/>
      <c r="F2" s="53"/>
      <c r="G2" s="53"/>
      <c r="H2" s="53"/>
      <c r="I2" s="53"/>
      <c r="J2" s="53"/>
      <c r="K2" s="53"/>
      <c r="L2" s="52"/>
      <c r="M2" s="52"/>
    </row>
    <row r="3" spans="1:13" ht="30.75" customHeight="1" thickBot="1">
      <c r="A3" s="1"/>
      <c r="F3" s="56"/>
      <c r="G3" s="57"/>
      <c r="H3" s="57"/>
      <c r="I3" s="57"/>
      <c r="J3" s="57"/>
      <c r="K3" s="57"/>
      <c r="L3" s="57"/>
      <c r="M3" s="57"/>
    </row>
    <row r="4" spans="2:13" ht="13.5" thickBot="1">
      <c r="B4" s="36" t="s">
        <v>17</v>
      </c>
      <c r="C4" s="37"/>
      <c r="D4" s="49">
        <v>90</v>
      </c>
      <c r="E4" s="34"/>
      <c r="F4" s="48" t="s">
        <v>13</v>
      </c>
      <c r="G4" s="47">
        <v>77</v>
      </c>
      <c r="H4" s="33">
        <v>77</v>
      </c>
      <c r="I4" s="55"/>
      <c r="J4" s="55"/>
      <c r="K4" s="55"/>
      <c r="L4" s="55"/>
      <c r="M4" s="3"/>
    </row>
    <row r="5" spans="5:13" ht="13.5" thickBot="1">
      <c r="E5" s="34"/>
      <c r="F5" s="50" t="s">
        <v>14</v>
      </c>
      <c r="G5" s="51">
        <v>90</v>
      </c>
      <c r="H5" s="49">
        <v>0</v>
      </c>
      <c r="I5" s="58"/>
      <c r="J5" s="58"/>
      <c r="K5" s="58"/>
      <c r="L5" s="46"/>
      <c r="M5" s="16"/>
    </row>
    <row r="6" spans="2:12" ht="12.75">
      <c r="B6" s="28"/>
      <c r="C6" s="28"/>
      <c r="D6" s="35"/>
      <c r="E6" s="35"/>
      <c r="F6" s="28"/>
      <c r="G6" s="4"/>
      <c r="H6" s="34"/>
      <c r="I6" s="58"/>
      <c r="J6" s="58"/>
      <c r="K6" s="58"/>
      <c r="L6" s="39">
        <f>IF(D4&gt;0,IF(D4-D8&gt;0,(D4-D8),0),0)</f>
        <v>90</v>
      </c>
    </row>
    <row r="7" spans="2:17" ht="12.75">
      <c r="B7" s="28"/>
      <c r="C7" s="28"/>
      <c r="D7" s="34"/>
      <c r="E7" s="34"/>
      <c r="F7" s="3"/>
      <c r="G7" s="31"/>
      <c r="H7" s="4"/>
      <c r="I7" s="64"/>
      <c r="J7" s="64"/>
      <c r="K7" s="64"/>
      <c r="L7" s="64"/>
      <c r="M7" s="23"/>
      <c r="N7" s="22"/>
      <c r="O7" s="22"/>
      <c r="P7" s="22"/>
      <c r="Q7" s="22"/>
    </row>
    <row r="8" spans="2:17" ht="12.75">
      <c r="B8" s="28"/>
      <c r="C8" s="28"/>
      <c r="D8" s="16"/>
      <c r="E8" s="16"/>
      <c r="F8" s="3"/>
      <c r="G8" s="31"/>
      <c r="H8" s="4"/>
      <c r="I8" s="64"/>
      <c r="J8" s="64"/>
      <c r="K8" s="64"/>
      <c r="L8" s="64"/>
      <c r="M8" s="23"/>
      <c r="N8" s="22"/>
      <c r="O8" s="22"/>
      <c r="P8" s="22"/>
      <c r="Q8" s="22"/>
    </row>
    <row r="9" spans="2:8" ht="12" customHeight="1">
      <c r="B9" s="59"/>
      <c r="C9" s="59"/>
      <c r="D9" s="59"/>
      <c r="E9" s="59"/>
      <c r="F9" s="59"/>
      <c r="G9" s="59"/>
      <c r="H9" s="59"/>
    </row>
    <row r="10" spans="2:13" s="5" customFormat="1" ht="15.75">
      <c r="B10" s="20"/>
      <c r="C10" s="29"/>
      <c r="D10" s="29"/>
      <c r="E10" s="29"/>
      <c r="F10" s="6"/>
      <c r="G10" s="60" t="s">
        <v>6</v>
      </c>
      <c r="H10" s="61"/>
      <c r="I10" s="62"/>
      <c r="K10" s="63"/>
      <c r="L10" s="63"/>
      <c r="M10" s="63"/>
    </row>
    <row r="11" spans="7:13" s="6" customFormat="1" ht="4.5" customHeight="1">
      <c r="G11" s="7"/>
      <c r="H11" s="7"/>
      <c r="I11" s="7"/>
      <c r="K11" s="40"/>
      <c r="L11" s="40"/>
      <c r="M11" s="40"/>
    </row>
    <row r="12" spans="2:13" ht="25.5">
      <c r="B12" s="20"/>
      <c r="C12" s="29"/>
      <c r="D12" s="29"/>
      <c r="E12" s="29"/>
      <c r="F12" s="4"/>
      <c r="G12" s="8" t="s">
        <v>0</v>
      </c>
      <c r="H12" s="8" t="s">
        <v>1</v>
      </c>
      <c r="I12" s="8" t="s">
        <v>2</v>
      </c>
      <c r="K12" s="41"/>
      <c r="L12" s="41"/>
      <c r="M12" s="41"/>
    </row>
    <row r="13" spans="6:13" ht="12.75">
      <c r="F13" s="4"/>
      <c r="G13" s="9" t="s">
        <v>3</v>
      </c>
      <c r="H13" s="10" t="s">
        <v>4</v>
      </c>
      <c r="I13" s="9" t="s">
        <v>5</v>
      </c>
      <c r="K13" s="27"/>
      <c r="L13" s="42"/>
      <c r="M13" s="27"/>
    </row>
    <row r="14" spans="7:13" s="4" customFormat="1" ht="4.5" customHeight="1">
      <c r="G14" s="11"/>
      <c r="H14" s="12"/>
      <c r="I14" s="11"/>
      <c r="K14" s="27"/>
      <c r="L14" s="42"/>
      <c r="M14" s="27"/>
    </row>
    <row r="15" spans="2:13" ht="12.75">
      <c r="B15" s="13" t="s">
        <v>7</v>
      </c>
      <c r="C15" s="30"/>
      <c r="D15" s="30"/>
      <c r="E15" s="30"/>
      <c r="F15" s="4"/>
      <c r="G15" s="15">
        <v>536</v>
      </c>
      <c r="H15" s="14">
        <v>0.256</v>
      </c>
      <c r="I15" s="15">
        <f>G15*H15</f>
        <v>137.216</v>
      </c>
      <c r="K15" s="16"/>
      <c r="L15" s="17"/>
      <c r="M15" s="16"/>
    </row>
    <row r="16" spans="2:13" ht="12.75">
      <c r="B16" s="13" t="s">
        <v>11</v>
      </c>
      <c r="C16" s="30"/>
      <c r="G16" s="15">
        <f>G4+H4</f>
        <v>154</v>
      </c>
      <c r="H16" s="14">
        <v>0.41</v>
      </c>
      <c r="I16" s="15">
        <f>G16*H16</f>
        <v>63.13999999999999</v>
      </c>
      <c r="K16" s="16"/>
      <c r="L16" s="17"/>
      <c r="M16" s="16"/>
    </row>
    <row r="17" spans="2:13" ht="12.75">
      <c r="B17" s="13" t="s">
        <v>12</v>
      </c>
      <c r="C17" s="30"/>
      <c r="G17" s="15">
        <f>G5+H5</f>
        <v>90</v>
      </c>
      <c r="H17" s="14">
        <v>1.19</v>
      </c>
      <c r="I17" s="15">
        <f>G17*H17</f>
        <v>107.1</v>
      </c>
      <c r="K17" s="16"/>
      <c r="L17" s="17"/>
      <c r="M17" s="16"/>
    </row>
    <row r="18" spans="2:13" ht="12.75">
      <c r="B18" s="13" t="s">
        <v>16</v>
      </c>
      <c r="C18" s="30"/>
      <c r="D18" s="30"/>
      <c r="E18" s="30"/>
      <c r="F18" s="4"/>
      <c r="G18" s="15">
        <f>D4*0.72</f>
        <v>64.8</v>
      </c>
      <c r="H18" s="14">
        <v>1.12</v>
      </c>
      <c r="I18" s="15">
        <f>G18*H18</f>
        <v>72.57600000000001</v>
      </c>
      <c r="K18" s="16"/>
      <c r="L18" s="17"/>
      <c r="M18" s="16"/>
    </row>
    <row r="19" spans="2:13" ht="12.75">
      <c r="B19" s="30"/>
      <c r="C19" s="30"/>
      <c r="D19" s="30"/>
      <c r="E19" s="30"/>
      <c r="F19" s="4"/>
      <c r="G19" s="16"/>
      <c r="H19" s="17"/>
      <c r="I19" s="16"/>
      <c r="K19" s="16"/>
      <c r="L19" s="17"/>
      <c r="M19" s="16"/>
    </row>
    <row r="20" spans="3:13" ht="12.75">
      <c r="C20" s="30"/>
      <c r="D20" s="30"/>
      <c r="E20" s="30"/>
      <c r="F20" s="4"/>
      <c r="G20" s="16"/>
      <c r="H20" s="17"/>
      <c r="I20" s="16"/>
      <c r="K20" s="16"/>
      <c r="L20" s="17"/>
      <c r="M20" s="16"/>
    </row>
    <row r="21" spans="7:13" s="4" customFormat="1" ht="4.5" customHeight="1">
      <c r="G21" s="16"/>
      <c r="H21" s="17"/>
      <c r="I21" s="18"/>
      <c r="K21" s="16"/>
      <c r="L21" s="17"/>
      <c r="M21" s="16"/>
    </row>
    <row r="22" spans="2:13" ht="15.75">
      <c r="B22" s="32" t="s">
        <v>8</v>
      </c>
      <c r="C22" s="26"/>
      <c r="D22" s="26"/>
      <c r="E22" s="26"/>
      <c r="F22" s="6"/>
      <c r="G22" s="21">
        <f>SUM(G15:G20)</f>
        <v>844.8</v>
      </c>
      <c r="H22" s="19">
        <f>I22/G22</f>
        <v>0.44984848484848494</v>
      </c>
      <c r="I22" s="15">
        <f>SUM(I15:I20)</f>
        <v>380.03200000000004</v>
      </c>
      <c r="K22" s="43"/>
      <c r="L22" s="17"/>
      <c r="M22" s="16"/>
    </row>
    <row r="23" spans="2:13" ht="15.75">
      <c r="B23" s="32" t="s">
        <v>9</v>
      </c>
      <c r="C23" s="26"/>
      <c r="D23" s="26"/>
      <c r="E23" s="26"/>
      <c r="F23" s="6"/>
      <c r="G23" s="38">
        <f>H22</f>
        <v>0.44984848484848494</v>
      </c>
      <c r="H23" s="24">
        <f>IF(AND(G22&lt;=910,AND(G23&gt;=0.18,G23&lt;=0.58)),0,1)</f>
        <v>0</v>
      </c>
      <c r="I23" s="25">
        <f>IF(AND(G22&lt;=1100,AND(G23&gt;=0.18,G23&lt;=0.58)),0,1)</f>
        <v>0</v>
      </c>
      <c r="K23" s="44"/>
      <c r="L23" s="45"/>
      <c r="M23" s="45"/>
    </row>
    <row r="24" spans="2:11" ht="12.75" customHeight="1">
      <c r="B24" s="5"/>
      <c r="C24" s="6"/>
      <c r="D24" s="6"/>
      <c r="E24" s="6"/>
      <c r="F24" s="6"/>
      <c r="G24" s="5"/>
      <c r="K24" s="5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 hidden="1"/>
    <row r="53" ht="12.75" hidden="1"/>
    <row r="54" ht="12.75" hidden="1"/>
    <row r="55" ht="12.75"/>
    <row r="56" ht="12.75"/>
    <row r="57" ht="12.75"/>
  </sheetData>
  <sheetProtection sheet="1"/>
  <mergeCells count="11">
    <mergeCell ref="B9:H9"/>
    <mergeCell ref="G10:I10"/>
    <mergeCell ref="K10:M10"/>
    <mergeCell ref="I7:L8"/>
    <mergeCell ref="I6:K6"/>
    <mergeCell ref="L1:M2"/>
    <mergeCell ref="F1:K2"/>
    <mergeCell ref="B1:B2"/>
    <mergeCell ref="I4:L4"/>
    <mergeCell ref="F3:M3"/>
    <mergeCell ref="I5:K5"/>
  </mergeCells>
  <conditionalFormatting sqref="G18 E5 D4">
    <cfRule type="cellIs" priority="8" dxfId="5" operator="greaterThan" stopIfTrue="1">
      <formula>110</formula>
    </cfRule>
  </conditionalFormatting>
  <conditionalFormatting sqref="E4">
    <cfRule type="cellIs" priority="9" dxfId="5" operator="greaterThan" stopIfTrue="1">
      <formula>80</formula>
    </cfRule>
  </conditionalFormatting>
  <conditionalFormatting sqref="K22 G22">
    <cfRule type="cellIs" priority="10" dxfId="5" operator="greaterThan" stopIfTrue="1">
      <formula>1100</formula>
    </cfRule>
  </conditionalFormatting>
  <conditionalFormatting sqref="G23">
    <cfRule type="cellIs" priority="2" dxfId="1" operator="greaterThan" stopIfTrue="1">
      <formula>0.564</formula>
    </cfRule>
    <cfRule type="cellIs" priority="4" dxfId="1" operator="greaterThan" stopIfTrue="1">
      <formula>0.58</formula>
    </cfRule>
    <cfRule type="cellIs" priority="5" dxfId="0" operator="greaterThan" stopIfTrue="1">
      <formula>0.58</formula>
    </cfRule>
  </conditionalFormatting>
  <conditionalFormatting sqref="K23">
    <cfRule type="cellIs" priority="3" dxfId="1" operator="greaterThan" stopIfTrue="1">
      <formula>0.58</formula>
    </cfRule>
  </conditionalFormatting>
  <conditionalFormatting sqref="G22">
    <cfRule type="cellIs" priority="1" dxfId="0" operator="greaterThan" stopIfTrue="1">
      <formula>850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ignoredErrors>
    <ignoredError sqref="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Gim</cp:lastModifiedBy>
  <cp:lastPrinted>2003-07-31T21:51:05Z</cp:lastPrinted>
  <dcterms:created xsi:type="dcterms:W3CDTF">2003-03-20T20:42:02Z</dcterms:created>
  <dcterms:modified xsi:type="dcterms:W3CDTF">2019-08-12T07:12:10Z</dcterms:modified>
  <cp:category/>
  <cp:version/>
  <cp:contentType/>
  <cp:contentStatus/>
</cp:coreProperties>
</file>